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-15" yWindow="-15" windowWidth="15480" windowHeight="5880"/>
  </bookViews>
  <sheets>
    <sheet name="43" sheetId="1" r:id="rId1"/>
  </sheets>
  <externalReferences>
    <externalReference r:id="rId2"/>
    <externalReference r:id="rId3"/>
  </externalReferences>
  <definedNames>
    <definedName name="_xlnm.Print_Area" localSheetId="0">'43'!$A$1:$O$37</definedName>
  </definedName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D37" i="1"/>
  <c r="E4" i="1" l="1"/>
  <c r="D4" i="1"/>
  <c r="F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J4" i="1"/>
  <c r="H4" i="1" s="1"/>
  <c r="F4" i="1" s="1"/>
  <c r="B10" i="1"/>
  <c r="M4" i="1"/>
  <c r="K4" i="1" s="1"/>
  <c r="I4" i="1" s="1"/>
  <c r="G4" i="1" s="1"/>
  <c r="L4" i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L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O5" i="1"/>
  <c r="Q5" i="1"/>
  <c r="S5" i="1"/>
  <c r="U5" i="1"/>
  <c r="O6" i="1"/>
  <c r="Q6" i="1"/>
  <c r="S6" i="1"/>
  <c r="U6" i="1"/>
  <c r="O7" i="1"/>
  <c r="Q7" i="1"/>
  <c r="S7" i="1"/>
  <c r="U7" i="1"/>
  <c r="O8" i="1"/>
  <c r="Q8" i="1"/>
  <c r="S8" i="1"/>
  <c r="U8" i="1"/>
  <c r="O9" i="1"/>
  <c r="Q9" i="1"/>
  <c r="S9" i="1"/>
  <c r="U9" i="1"/>
  <c r="O10" i="1"/>
  <c r="Q10" i="1"/>
  <c r="S10" i="1"/>
  <c r="U10" i="1"/>
  <c r="O11" i="1"/>
  <c r="Q11" i="1"/>
  <c r="S11" i="1"/>
  <c r="U11" i="1"/>
  <c r="O12" i="1"/>
  <c r="Q12" i="1"/>
  <c r="S12" i="1"/>
  <c r="U12" i="1"/>
  <c r="O13" i="1"/>
  <c r="Q13" i="1"/>
  <c r="S13" i="1"/>
  <c r="U13" i="1"/>
  <c r="O14" i="1"/>
  <c r="Q14" i="1"/>
  <c r="S14" i="1"/>
  <c r="U14" i="1"/>
  <c r="O15" i="1"/>
  <c r="Q15" i="1"/>
  <c r="S15" i="1"/>
  <c r="U15" i="1"/>
  <c r="O16" i="1"/>
  <c r="Q16" i="1"/>
  <c r="S16" i="1"/>
  <c r="U16" i="1"/>
  <c r="O17" i="1"/>
  <c r="Q17" i="1"/>
  <c r="S17" i="1"/>
  <c r="U17" i="1"/>
  <c r="O18" i="1"/>
  <c r="Q18" i="1"/>
  <c r="S18" i="1"/>
  <c r="U18" i="1"/>
  <c r="O19" i="1"/>
  <c r="Q19" i="1"/>
  <c r="S19" i="1"/>
  <c r="U19" i="1"/>
  <c r="O20" i="1"/>
  <c r="Q20" i="1"/>
  <c r="S20" i="1"/>
  <c r="U20" i="1"/>
  <c r="O21" i="1"/>
  <c r="Q21" i="1"/>
  <c r="S21" i="1"/>
  <c r="U21" i="1"/>
  <c r="O22" i="1"/>
  <c r="Q22" i="1"/>
  <c r="S22" i="1"/>
  <c r="U22" i="1"/>
  <c r="O23" i="1"/>
  <c r="Q23" i="1"/>
  <c r="S23" i="1"/>
  <c r="U23" i="1"/>
  <c r="O24" i="1"/>
  <c r="Q24" i="1"/>
  <c r="S24" i="1"/>
  <c r="U24" i="1"/>
  <c r="S25" i="1"/>
  <c r="U25" i="1"/>
  <c r="O26" i="1"/>
  <c r="Q26" i="1"/>
  <c r="S26" i="1"/>
  <c r="U26" i="1"/>
  <c r="O27" i="1"/>
  <c r="Q27" i="1"/>
  <c r="S27" i="1"/>
  <c r="U27" i="1"/>
  <c r="O28" i="1"/>
  <c r="Q28" i="1"/>
  <c r="S28" i="1"/>
  <c r="U28" i="1"/>
  <c r="O29" i="1"/>
  <c r="Q29" i="1"/>
  <c r="S29" i="1"/>
  <c r="U29" i="1"/>
  <c r="O30" i="1"/>
  <c r="Q30" i="1"/>
  <c r="S30" i="1"/>
  <c r="U30" i="1"/>
  <c r="O31" i="1"/>
  <c r="Q31" i="1"/>
  <c r="S31" i="1"/>
  <c r="U31" i="1"/>
  <c r="O32" i="1"/>
  <c r="Q32" i="1"/>
  <c r="S32" i="1"/>
  <c r="U32" i="1"/>
  <c r="O33" i="1"/>
  <c r="Q33" i="1"/>
  <c r="S33" i="1"/>
  <c r="U33" i="1"/>
  <c r="O34" i="1"/>
  <c r="Q34" i="1"/>
  <c r="S34" i="1"/>
  <c r="U34" i="1"/>
  <c r="O35" i="1"/>
  <c r="Q35" i="1"/>
  <c r="S35" i="1"/>
  <c r="U35" i="1"/>
  <c r="O36" i="1"/>
  <c r="Q36" i="1"/>
  <c r="S36" i="1"/>
  <c r="U36" i="1"/>
  <c r="N37" i="1"/>
  <c r="V37" i="1"/>
  <c r="T37" i="1"/>
  <c r="R37" i="1"/>
  <c r="P37" i="1"/>
</calcChain>
</file>

<file path=xl/sharedStrings.xml><?xml version="1.0" encoding="utf-8"?>
<sst xmlns="http://schemas.openxmlformats.org/spreadsheetml/2006/main" count="92" uniqueCount="81">
  <si>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</si>
  <si>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</si>
  <si>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</si>
  <si>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</si>
  <si>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</si>
  <si>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</si>
  <si>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</si>
  <si>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</si>
  <si>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</si>
  <si>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</si>
  <si>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</si>
  <si>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</si>
  <si>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</si>
  <si>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</si>
  <si>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</si>
  <si>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</si>
  <si>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</si>
  <si>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</si>
  <si>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</si>
  <si>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</si>
  <si>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</si>
  <si>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</si>
  <si>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</si>
  <si>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</si>
  <si>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</si>
  <si>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</si>
  <si>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</si>
  <si>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</si>
  <si>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</si>
  <si>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</si>
  <si>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</si>
  <si>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  <phoneticPr fontId="3"/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</si>
  <si>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</si>
  <si>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</si>
  <si>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</si>
  <si>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</si>
  <si>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</si>
  <si>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</si>
  <si>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</si>
  <si>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</si>
  <si>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</si>
  <si>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</si>
  <si>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</si>
  <si>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</si>
  <si>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</si>
  <si>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</si>
  <si>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</si>
  <si>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</si>
  <si>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</si>
  <si>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</si>
  <si>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</si>
  <si>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</si>
  <si>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</si>
  <si>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</si>
  <si>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</si>
  <si>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</si>
  <si>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</si>
  <si>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</si>
  <si>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</si>
  <si>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</si>
  <si>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</si>
  <si>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</si>
  <si>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</si>
  <si>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</si>
  <si>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</si>
  <si>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</si>
  <si>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</si>
  <si>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</si>
  <si>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</si>
  <si>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</si>
  <si>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</si>
  <si>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</si>
  <si>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</si>
  <si>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</si>
  <si>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（前年比）</t>
    <rPh sb="1" eb="4">
      <t>ゼンネンヒ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</si>
  <si>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</si>
  <si>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</si>
  <si>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</si>
  <si>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井原町←→豊岡町</t>
    <phoneticPr fontId="3"/>
  </si>
  <si>
    <t>平成２８年</t>
    <rPh sb="0" eb="2">
      <t>ヘイセイ</t>
    </rPh>
    <rPh sb="4" eb="5">
      <t>ネン</t>
    </rPh>
    <phoneticPr fontId="3"/>
  </si>
  <si>
    <t>　花園通り（旧　Ｐｌａｚａ　Ａ前）</t>
    <rPh sb="1" eb="3">
      <t>ハナゾノ</t>
    </rPh>
    <rPh sb="3" eb="4">
      <t>ドオ</t>
    </rPh>
    <rPh sb="6" eb="7">
      <t>キュウ</t>
    </rPh>
    <rPh sb="15" eb="16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</si>
</sst>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_);[Red]\(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38" fontId="8" fillId="0" borderId="9" xfId="1" applyFont="1" applyBorder="1">
      <alignment vertical="center"/>
    </xf>
    <xf numFmtId="38" fontId="8" fillId="0" borderId="32" xfId="1" applyFont="1" applyBorder="1">
      <alignment vertical="center"/>
    </xf>
    <xf numFmtId="38" fontId="8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8" fillId="0" borderId="7" xfId="1" applyFont="1" applyBorder="1" applyAlignment="1">
      <alignment horizontal="center" vertical="center"/>
    </xf>
    <xf numFmtId="38" fontId="6" fillId="0" borderId="11" xfId="1" applyFont="1" applyBorder="1" applyAlignment="1" applyProtection="1">
      <alignment horizontal="right" vertical="center" shrinkToFit="1"/>
    </xf>
    <xf numFmtId="176" fontId="6" fillId="0" borderId="12" xfId="1" applyNumberFormat="1" applyFont="1" applyBorder="1" applyAlignment="1" applyProtection="1">
      <alignment horizontal="right" vertical="center" shrinkToFit="1"/>
    </xf>
    <xf numFmtId="38" fontId="6" fillId="0" borderId="24" xfId="1" applyFont="1" applyBorder="1" applyAlignment="1" applyProtection="1">
      <alignment horizontal="right" vertical="center" shrinkToFit="1"/>
    </xf>
    <xf numFmtId="176" fontId="6" fillId="0" borderId="0" xfId="1" applyNumberFormat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176" fontId="6" fillId="0" borderId="23" xfId="1" applyNumberFormat="1" applyFont="1" applyBorder="1" applyAlignment="1" applyProtection="1">
      <alignment horizontal="right" vertical="center" shrinkToFit="1"/>
    </xf>
    <xf numFmtId="38" fontId="6" fillId="0" borderId="16" xfId="1" applyFont="1" applyBorder="1" applyAlignment="1" applyProtection="1">
      <alignment horizontal="right" vertical="center" shrinkToFit="1"/>
    </xf>
    <xf numFmtId="176" fontId="6" fillId="0" borderId="17" xfId="1" applyNumberFormat="1" applyFont="1" applyBorder="1" applyAlignment="1" applyProtection="1">
      <alignment horizontal="right" vertical="center" shrinkToFit="1"/>
    </xf>
    <xf numFmtId="38" fontId="6" fillId="0" borderId="25" xfId="1" applyFont="1" applyBorder="1" applyAlignment="1" applyProtection="1">
      <alignment horizontal="right" vertical="center" shrinkToFit="1"/>
    </xf>
    <xf numFmtId="176" fontId="6" fillId="0" borderId="26" xfId="1" applyNumberFormat="1" applyFont="1" applyBorder="1" applyAlignment="1" applyProtection="1">
      <alignment horizontal="right" vertical="center" shrinkToFit="1"/>
    </xf>
    <xf numFmtId="38" fontId="8" fillId="0" borderId="6" xfId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6" fontId="6" fillId="0" borderId="14" xfId="1" applyNumberFormat="1" applyFont="1" applyBorder="1" applyAlignment="1" applyProtection="1">
      <alignment horizontal="right" vertical="center" shrinkToFit="1"/>
    </xf>
    <xf numFmtId="176" fontId="6" fillId="0" borderId="28" xfId="1" applyNumberFormat="1" applyFont="1" applyBorder="1" applyAlignment="1" applyProtection="1">
      <alignment horizontal="right" vertical="center" shrinkToFit="1"/>
    </xf>
    <xf numFmtId="176" fontId="6" fillId="0" borderId="21" xfId="1" applyNumberFormat="1" applyFont="1" applyBorder="1" applyAlignment="1" applyProtection="1">
      <alignment horizontal="right" vertical="center" shrinkToFit="1"/>
    </xf>
    <xf numFmtId="176" fontId="6" fillId="0" borderId="38" xfId="1" applyNumberFormat="1" applyFont="1" applyBorder="1" applyAlignment="1" applyProtection="1">
      <alignment horizontal="right" vertical="center" shrinkToFit="1"/>
    </xf>
    <xf numFmtId="176" fontId="6" fillId="0" borderId="29" xfId="1" applyNumberFormat="1" applyFont="1" applyBorder="1" applyAlignment="1" applyProtection="1">
      <alignment horizontal="right" vertical="center" shrinkToFit="1"/>
    </xf>
    <xf numFmtId="176" fontId="10" fillId="0" borderId="14" xfId="1" applyNumberFormat="1" applyFont="1" applyBorder="1" applyAlignment="1">
      <alignment horizontal="right" vertical="center"/>
    </xf>
    <xf numFmtId="177" fontId="6" fillId="0" borderId="4" xfId="0" applyNumberFormat="1" applyFont="1" applyBorder="1" applyAlignment="1" applyProtection="1">
      <alignment horizontal="right" vertical="center"/>
    </xf>
    <xf numFmtId="176" fontId="6" fillId="0" borderId="15" xfId="1" applyNumberFormat="1" applyFont="1" applyBorder="1" applyAlignment="1" applyProtection="1">
      <alignment horizontal="right" vertical="center"/>
    </xf>
    <xf numFmtId="38" fontId="10" fillId="0" borderId="12" xfId="1" applyFont="1" applyBorder="1" applyAlignment="1">
      <alignment horizontal="right" vertical="center"/>
    </xf>
    <xf numFmtId="177" fontId="6" fillId="0" borderId="20" xfId="0" applyNumberFormat="1" applyFont="1" applyBorder="1" applyAlignment="1" applyProtection="1">
      <alignment horizontal="right" vertical="center"/>
    </xf>
    <xf numFmtId="176" fontId="6" fillId="0" borderId="21" xfId="1" applyNumberFormat="1" applyFont="1" applyBorder="1" applyAlignment="1" applyProtection="1">
      <alignment horizontal="right" vertical="center"/>
    </xf>
    <xf numFmtId="38" fontId="10" fillId="0" borderId="0" xfId="1" applyFont="1" applyBorder="1" applyAlignment="1">
      <alignment horizontal="right" vertical="center"/>
    </xf>
    <xf numFmtId="176" fontId="6" fillId="0" borderId="14" xfId="1" applyNumberFormat="1" applyFont="1" applyBorder="1" applyAlignment="1" applyProtection="1">
      <alignment horizontal="right" vertical="center"/>
    </xf>
    <xf numFmtId="38" fontId="10" fillId="0" borderId="23" xfId="1" applyFont="1" applyBorder="1" applyAlignment="1">
      <alignment horizontal="right" vertical="center"/>
    </xf>
    <xf numFmtId="0" fontId="6" fillId="0" borderId="20" xfId="0" applyFont="1" applyBorder="1" applyAlignment="1" applyProtection="1">
      <alignment horizontal="right" vertical="center"/>
    </xf>
    <xf numFmtId="38" fontId="10" fillId="0" borderId="17" xfId="1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176" fontId="10" fillId="0" borderId="28" xfId="1" applyNumberFormat="1" applyFont="1" applyBorder="1" applyAlignment="1">
      <alignment horizontal="right" vertical="center"/>
    </xf>
    <xf numFmtId="0" fontId="6" fillId="0" borderId="27" xfId="0" applyFont="1" applyBorder="1" applyAlignment="1" applyProtection="1">
      <alignment horizontal="right" vertical="center"/>
    </xf>
    <xf numFmtId="176" fontId="6" fillId="0" borderId="29" xfId="1" applyNumberFormat="1" applyFont="1" applyBorder="1" applyAlignment="1" applyProtection="1">
      <alignment horizontal="right" vertical="center"/>
    </xf>
    <xf numFmtId="38" fontId="10" fillId="0" borderId="26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38" fontId="6" fillId="0" borderId="18" xfId="1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center" vertical="center"/>
    </xf>
    <xf numFmtId="38" fontId="6" fillId="0" borderId="20" xfId="1" applyFont="1" applyBorder="1" applyAlignment="1">
      <alignment horizontal="center" vertical="center"/>
    </xf>
    <xf numFmtId="38" fontId="6" fillId="0" borderId="27" xfId="1" applyFont="1" applyBorder="1" applyAlignment="1">
      <alignment horizontal="right" vertical="center"/>
    </xf>
    <xf numFmtId="176" fontId="6" fillId="0" borderId="28" xfId="1" applyNumberFormat="1" applyFont="1" applyBorder="1" applyAlignment="1">
      <alignment horizontal="right" vertical="center"/>
    </xf>
    <xf numFmtId="38" fontId="0" fillId="0" borderId="0" xfId="1" applyFont="1">
      <alignment vertical="center"/>
    </xf>
    <xf numFmtId="38" fontId="9" fillId="0" borderId="39" xfId="1" applyFont="1" applyBorder="1" applyAlignment="1">
      <alignment horizontal="center" vertical="center"/>
    </xf>
    <xf numFmtId="38" fontId="9" fillId="0" borderId="10" xfId="1" applyFont="1" applyBorder="1" applyAlignment="1">
      <alignment horizontal="center" vertical="center"/>
    </xf>
    <xf numFmtId="176" fontId="8" fillId="0" borderId="7" xfId="1" applyNumberFormat="1" applyFont="1" applyBorder="1" applyAlignment="1">
      <alignment horizontal="center" vertical="center"/>
    </xf>
    <xf numFmtId="38" fontId="8" fillId="0" borderId="6" xfId="1" applyNumberFormat="1" applyFont="1" applyBorder="1" applyAlignment="1">
      <alignment horizontal="right" vertical="center"/>
    </xf>
    <xf numFmtId="38" fontId="6" fillId="0" borderId="13" xfId="1" applyNumberFormat="1" applyFont="1" applyBorder="1" applyAlignment="1" applyProtection="1">
      <alignment horizontal="right" vertical="center" shrinkToFit="1"/>
    </xf>
    <xf numFmtId="38" fontId="6" fillId="0" borderId="19" xfId="1" applyNumberFormat="1" applyFont="1" applyBorder="1" applyAlignment="1" applyProtection="1">
      <alignment horizontal="right" vertical="center" shrinkToFit="1"/>
    </xf>
    <xf numFmtId="38" fontId="6" fillId="0" borderId="20" xfId="1" applyNumberFormat="1" applyFont="1" applyBorder="1" applyAlignment="1" applyProtection="1">
      <alignment horizontal="right" vertical="center" shrinkToFit="1"/>
    </xf>
    <xf numFmtId="38" fontId="6" fillId="0" borderId="18" xfId="1" applyNumberFormat="1" applyFont="1" applyBorder="1" applyAlignment="1" applyProtection="1">
      <alignment horizontal="right" vertical="center" shrinkToFit="1"/>
    </xf>
    <xf numFmtId="38" fontId="6" fillId="0" borderId="27" xfId="1" applyNumberFormat="1" applyFont="1" applyBorder="1" applyAlignment="1" applyProtection="1">
      <alignment horizontal="right" vertical="center" shrinkToFit="1"/>
    </xf>
    <xf numFmtId="38" fontId="8" fillId="0" borderId="9" xfId="1" applyNumberFormat="1" applyFont="1" applyBorder="1" applyAlignment="1">
      <alignment horizontal="right" vertical="center"/>
    </xf>
    <xf numFmtId="38" fontId="6" fillId="0" borderId="13" xfId="1" applyFont="1" applyBorder="1" applyAlignment="1" applyProtection="1">
      <alignment horizontal="right" vertical="center" shrinkToFit="1"/>
    </xf>
    <xf numFmtId="38" fontId="6" fillId="0" borderId="19" xfId="1" applyFont="1" applyBorder="1" applyAlignment="1" applyProtection="1">
      <alignment horizontal="right" vertical="center" shrinkToFit="1"/>
    </xf>
    <xf numFmtId="38" fontId="6" fillId="0" borderId="20" xfId="1" applyFont="1" applyBorder="1" applyAlignment="1" applyProtection="1">
      <alignment horizontal="right" vertical="center" shrinkToFit="1"/>
    </xf>
    <xf numFmtId="38" fontId="6" fillId="0" borderId="18" xfId="1" applyFont="1" applyBorder="1" applyAlignment="1" applyProtection="1">
      <alignment horizontal="right" vertical="center" shrinkToFit="1"/>
    </xf>
    <xf numFmtId="38" fontId="6" fillId="0" borderId="27" xfId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0" fillId="0" borderId="34" xfId="1" applyFont="1" applyBorder="1" applyAlignment="1">
      <alignment horizontal="center" vertical="center"/>
    </xf>
    <xf numFmtId="38" fontId="0" fillId="0" borderId="35" xfId="1" applyFont="1" applyBorder="1" applyAlignment="1">
      <alignment horizontal="center" vertical="center"/>
    </xf>
    <xf numFmtId="176" fontId="8" fillId="0" borderId="40" xfId="1" applyNumberFormat="1" applyFont="1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tabSelected="1" view="pageBreakPreview" zoomScale="85" zoomScaleNormal="60" zoomScaleSheetLayoutView="85" workbookViewId="0">
      <pane xSplit="1" topLeftCell="B1" activePane="topRight" state="frozen"/>
      <selection activeCell="A3" sqref="A3"/>
      <selection pane="topRight" activeCell="E47" sqref="E4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625" customWidth="1"/>
    <col min="6" max="9" width="12.5" customWidth="1"/>
    <col min="10" max="11" width="12.75" customWidth="1"/>
    <col min="12" max="21" width="12.625" customWidth="1"/>
  </cols>
  <sheetData>
    <row r="1" spans="1:25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O1" s="33"/>
      <c r="Q1" s="33"/>
      <c r="S1" s="33"/>
      <c r="U1" s="33"/>
    </row>
    <row r="2" spans="1:25" ht="14.25" thickBot="1" x14ac:dyDescent="0.2">
      <c r="D2" s="82"/>
      <c r="E2" s="82"/>
      <c r="F2" s="82"/>
      <c r="G2" s="82"/>
      <c r="L2" s="3"/>
      <c r="N2" s="3"/>
      <c r="P2" s="3"/>
      <c r="V2" s="3"/>
    </row>
    <row r="3" spans="1:25" ht="24" customHeight="1" x14ac:dyDescent="0.15">
      <c r="A3" s="4" t="s">
        <v>1</v>
      </c>
      <c r="B3" s="102" t="s">
        <v>1</v>
      </c>
      <c r="C3" s="104" t="s">
        <v>2</v>
      </c>
      <c r="D3" s="108" t="s">
        <v>79</v>
      </c>
      <c r="E3" s="109"/>
      <c r="F3" s="108" t="s">
        <v>77</v>
      </c>
      <c r="G3" s="109"/>
      <c r="H3" s="106" t="s">
        <v>76</v>
      </c>
      <c r="I3" s="107"/>
      <c r="J3" s="106" t="s">
        <v>75</v>
      </c>
      <c r="K3" s="107"/>
      <c r="L3" s="106" t="s">
        <v>72</v>
      </c>
      <c r="M3" s="107"/>
      <c r="N3" s="98" t="s">
        <v>73</v>
      </c>
      <c r="O3" s="99"/>
      <c r="P3" s="98" t="s">
        <v>3</v>
      </c>
      <c r="Q3" s="99"/>
      <c r="R3" s="98" t="s">
        <v>4</v>
      </c>
      <c r="S3" s="99"/>
      <c r="T3" s="98" t="s">
        <v>5</v>
      </c>
      <c r="U3" s="99"/>
      <c r="V3" s="98" t="s">
        <v>6</v>
      </c>
      <c r="W3" s="99"/>
      <c r="X3" s="30"/>
      <c r="Y3" s="3"/>
    </row>
    <row r="4" spans="1:25" ht="24" customHeight="1" thickBot="1" x14ac:dyDescent="0.2">
      <c r="A4" s="5" t="s">
        <v>7</v>
      </c>
      <c r="B4" s="103"/>
      <c r="C4" s="105"/>
      <c r="D4" s="83" t="str">
        <f t="shared" ref="D4" si="0">F4</f>
        <v>合計</v>
      </c>
      <c r="E4" s="84" t="str">
        <f t="shared" ref="E4" si="1">G4</f>
        <v>（前年比）</v>
      </c>
      <c r="F4" s="83" t="str">
        <f t="shared" ref="F4" si="2">H4</f>
        <v>合計</v>
      </c>
      <c r="G4" s="84" t="str">
        <f t="shared" ref="G4" si="3">I4</f>
        <v>（前年比）</v>
      </c>
      <c r="H4" s="49" t="str">
        <f t="shared" ref="H4:M4" si="4">J4</f>
        <v>合計</v>
      </c>
      <c r="I4" s="50" t="str">
        <f t="shared" si="4"/>
        <v>（前年比）</v>
      </c>
      <c r="J4" s="49" t="str">
        <f t="shared" si="4"/>
        <v>合計</v>
      </c>
      <c r="K4" s="50" t="str">
        <f t="shared" si="4"/>
        <v>（前年比）</v>
      </c>
      <c r="L4" s="34" t="str">
        <f t="shared" si="4"/>
        <v>合計</v>
      </c>
      <c r="M4" s="35" t="str">
        <f t="shared" si="4"/>
        <v>（前年比）</v>
      </c>
      <c r="N4" s="48" t="s">
        <v>8</v>
      </c>
      <c r="O4" s="6" t="s">
        <v>74</v>
      </c>
      <c r="P4" s="48" t="s">
        <v>8</v>
      </c>
      <c r="Q4" s="6" t="s">
        <v>74</v>
      </c>
      <c r="R4" s="48" t="s">
        <v>8</v>
      </c>
      <c r="S4" s="6" t="s">
        <v>74</v>
      </c>
      <c r="T4" s="48" t="s">
        <v>8</v>
      </c>
      <c r="U4" s="6" t="s">
        <v>74</v>
      </c>
      <c r="V4" s="31" t="s">
        <v>8</v>
      </c>
      <c r="W4" s="32" t="s">
        <v>9</v>
      </c>
      <c r="X4" s="3"/>
    </row>
    <row r="5" spans="1:25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87">
        <v>41</v>
      </c>
      <c r="E5" s="51">
        <f>D5/F5</f>
        <v>3.4166666666666665</v>
      </c>
      <c r="F5" s="87">
        <v>12</v>
      </c>
      <c r="G5" s="51">
        <f>F5/H5</f>
        <v>0.63157894736842102</v>
      </c>
      <c r="H5" s="93">
        <v>19</v>
      </c>
      <c r="I5" s="51">
        <f>H5/J5</f>
        <v>0.61290322580645162</v>
      </c>
      <c r="J5" s="93">
        <v>31</v>
      </c>
      <c r="K5" s="51">
        <f>J5/L5</f>
        <v>0.75609756097560976</v>
      </c>
      <c r="L5" s="37">
        <v>41</v>
      </c>
      <c r="M5" s="38">
        <f>L5/N5</f>
        <v>1.9523809523809523</v>
      </c>
      <c r="N5" s="72">
        <v>21</v>
      </c>
      <c r="O5" s="73">
        <f t="shared" ref="O5:O24" si="5">N5/P5</f>
        <v>0.6</v>
      </c>
      <c r="P5" s="72">
        <v>35</v>
      </c>
      <c r="Q5" s="73">
        <f>P5/R5</f>
        <v>1.0294117647058822</v>
      </c>
      <c r="R5" s="72">
        <v>34</v>
      </c>
      <c r="S5" s="73">
        <f>R5/T5</f>
        <v>0.46575342465753422</v>
      </c>
      <c r="T5" s="57">
        <v>73</v>
      </c>
      <c r="U5" s="58">
        <f>T5/V5</f>
        <v>2.28125</v>
      </c>
      <c r="V5" s="59">
        <v>32</v>
      </c>
      <c r="W5" s="56">
        <v>1</v>
      </c>
    </row>
    <row r="6" spans="1:25" ht="25.5" customHeight="1" x14ac:dyDescent="0.15">
      <c r="A6" s="10" t="s">
        <v>12</v>
      </c>
      <c r="B6" s="11" t="str">
        <f>[1]歩行者男年度別!B6</f>
        <v xml:space="preserve">  吉田大橋（豊城中学校前、吉田神社前）</v>
      </c>
      <c r="C6" s="12" t="s">
        <v>13</v>
      </c>
      <c r="D6" s="88">
        <v>104</v>
      </c>
      <c r="E6" s="51">
        <f t="shared" ref="E6:E36" si="6">D6/F6</f>
        <v>1</v>
      </c>
      <c r="F6" s="88">
        <v>104</v>
      </c>
      <c r="G6" s="52">
        <f t="shared" ref="G6:G36" si="7">F6/H6</f>
        <v>0.69798657718120805</v>
      </c>
      <c r="H6" s="94">
        <v>149</v>
      </c>
      <c r="I6" s="52">
        <f t="shared" ref="I6:I36" si="8">H6/J6</f>
        <v>1.3545454545454545</v>
      </c>
      <c r="J6" s="94">
        <v>110</v>
      </c>
      <c r="K6" s="52">
        <f t="shared" ref="K6:M36" si="9">J6/L6</f>
        <v>1.9298245614035088</v>
      </c>
      <c r="L6" s="39">
        <v>57</v>
      </c>
      <c r="M6" s="40">
        <f t="shared" si="9"/>
        <v>0.6</v>
      </c>
      <c r="N6" s="74">
        <v>95</v>
      </c>
      <c r="O6" s="73">
        <f t="shared" si="5"/>
        <v>0.71969696969696972</v>
      </c>
      <c r="P6" s="74">
        <v>132</v>
      </c>
      <c r="Q6" s="73">
        <f t="shared" ref="Q6:Q30" si="10">P6/R6</f>
        <v>0.72131147540983609</v>
      </c>
      <c r="R6" s="74">
        <v>183</v>
      </c>
      <c r="S6" s="73">
        <f t="shared" ref="S6:S36" si="11">R6/T6</f>
        <v>1.2119205298013245</v>
      </c>
      <c r="T6" s="60">
        <v>151</v>
      </c>
      <c r="U6" s="61">
        <f t="shared" ref="U6:U36" si="12">T6/V6</f>
        <v>0.96178343949044587</v>
      </c>
      <c r="V6" s="62">
        <v>157</v>
      </c>
      <c r="W6" s="56">
        <v>0.12067640276710223</v>
      </c>
    </row>
    <row r="7" spans="1:25" ht="25.5" customHeight="1" x14ac:dyDescent="0.15">
      <c r="A7" s="13" t="s">
        <v>14</v>
      </c>
      <c r="B7" s="14" t="str">
        <f>[1]歩行者男年度別!B7</f>
        <v xml:space="preserve">  牛川境橋（鈴木製材所前）</v>
      </c>
      <c r="C7" s="15" t="s">
        <v>15</v>
      </c>
      <c r="D7" s="89">
        <v>24</v>
      </c>
      <c r="E7" s="51">
        <f t="shared" si="6"/>
        <v>1.263157894736842</v>
      </c>
      <c r="F7" s="89">
        <v>19</v>
      </c>
      <c r="G7" s="53">
        <f t="shared" si="7"/>
        <v>0.73076923076923073</v>
      </c>
      <c r="H7" s="95">
        <v>26</v>
      </c>
      <c r="I7" s="53">
        <f t="shared" si="8"/>
        <v>0.66666666666666663</v>
      </c>
      <c r="J7" s="95">
        <v>39</v>
      </c>
      <c r="K7" s="53">
        <f t="shared" si="9"/>
        <v>1.1470588235294117</v>
      </c>
      <c r="L7" s="41">
        <v>34</v>
      </c>
      <c r="M7" s="42">
        <f t="shared" si="9"/>
        <v>0.91891891891891897</v>
      </c>
      <c r="N7" s="75">
        <v>37</v>
      </c>
      <c r="O7" s="73">
        <f t="shared" si="5"/>
        <v>1.0571428571428572</v>
      </c>
      <c r="P7" s="75">
        <v>35</v>
      </c>
      <c r="Q7" s="73">
        <f t="shared" si="10"/>
        <v>0.81395348837209303</v>
      </c>
      <c r="R7" s="75">
        <v>43</v>
      </c>
      <c r="S7" s="73">
        <f t="shared" si="11"/>
        <v>1.1025641025641026</v>
      </c>
      <c r="T7" s="60">
        <v>39</v>
      </c>
      <c r="U7" s="63">
        <f t="shared" si="12"/>
        <v>2.2941176470588234</v>
      </c>
      <c r="V7" s="64">
        <v>17</v>
      </c>
      <c r="W7" s="56">
        <v>0.5</v>
      </c>
    </row>
    <row r="8" spans="1:25" ht="25.5" customHeight="1" x14ac:dyDescent="0.15">
      <c r="A8" s="13" t="s">
        <v>16</v>
      </c>
      <c r="B8" s="14" t="str">
        <f>[1]歩行者男年度別!B8</f>
        <v xml:space="preserve">  青陵街道（東田中郷町）</v>
      </c>
      <c r="C8" s="15" t="s">
        <v>17</v>
      </c>
      <c r="D8" s="89">
        <v>117</v>
      </c>
      <c r="E8" s="51">
        <f t="shared" si="6"/>
        <v>2.25</v>
      </c>
      <c r="F8" s="89">
        <v>52</v>
      </c>
      <c r="G8" s="53">
        <f t="shared" si="7"/>
        <v>0.61176470588235299</v>
      </c>
      <c r="H8" s="95">
        <v>85</v>
      </c>
      <c r="I8" s="53">
        <f t="shared" si="8"/>
        <v>1.1805555555555556</v>
      </c>
      <c r="J8" s="95">
        <v>72</v>
      </c>
      <c r="K8" s="53">
        <f t="shared" si="9"/>
        <v>0.83720930232558144</v>
      </c>
      <c r="L8" s="41">
        <v>86</v>
      </c>
      <c r="M8" s="42">
        <f t="shared" si="9"/>
        <v>1.1168831168831168</v>
      </c>
      <c r="N8" s="75">
        <v>77</v>
      </c>
      <c r="O8" s="73">
        <f t="shared" si="5"/>
        <v>1.2833333333333334</v>
      </c>
      <c r="P8" s="75">
        <v>60</v>
      </c>
      <c r="Q8" s="73">
        <f t="shared" si="10"/>
        <v>0.64516129032258063</v>
      </c>
      <c r="R8" s="75">
        <v>93</v>
      </c>
      <c r="S8" s="73">
        <f t="shared" si="11"/>
        <v>1.3098591549295775</v>
      </c>
      <c r="T8" s="60">
        <v>71</v>
      </c>
      <c r="U8" s="63">
        <f t="shared" si="12"/>
        <v>0.91025641025641024</v>
      </c>
      <c r="V8" s="64">
        <v>78</v>
      </c>
      <c r="W8" s="56">
        <v>1.56</v>
      </c>
    </row>
    <row r="9" spans="1:25" ht="25.5" customHeight="1" x14ac:dyDescent="0.15">
      <c r="A9" s="13" t="s">
        <v>18</v>
      </c>
      <c r="B9" s="14" t="str">
        <f>[1]歩行者男年度別!B9</f>
        <v xml:space="preserve">  東 郷 町（丸地米穀店）</v>
      </c>
      <c r="C9" s="15" t="s">
        <v>19</v>
      </c>
      <c r="D9" s="89">
        <v>48</v>
      </c>
      <c r="E9" s="51">
        <f t="shared" si="6"/>
        <v>1.4545454545454546</v>
      </c>
      <c r="F9" s="89">
        <v>33</v>
      </c>
      <c r="G9" s="53">
        <f t="shared" si="7"/>
        <v>0.515625</v>
      </c>
      <c r="H9" s="95">
        <v>64</v>
      </c>
      <c r="I9" s="53">
        <f t="shared" si="8"/>
        <v>1.4545454545454546</v>
      </c>
      <c r="J9" s="95">
        <v>44</v>
      </c>
      <c r="K9" s="53">
        <f t="shared" si="9"/>
        <v>0.54320987654320985</v>
      </c>
      <c r="L9" s="41">
        <v>81</v>
      </c>
      <c r="M9" s="42">
        <f t="shared" si="9"/>
        <v>0.94186046511627908</v>
      </c>
      <c r="N9" s="75">
        <v>86</v>
      </c>
      <c r="O9" s="73">
        <f t="shared" si="5"/>
        <v>2.263157894736842</v>
      </c>
      <c r="P9" s="75">
        <v>38</v>
      </c>
      <c r="Q9" s="73">
        <f t="shared" si="10"/>
        <v>0.82608695652173914</v>
      </c>
      <c r="R9" s="75">
        <v>46</v>
      </c>
      <c r="S9" s="73">
        <f t="shared" si="11"/>
        <v>1.2777777777777777</v>
      </c>
      <c r="T9" s="60">
        <v>36</v>
      </c>
      <c r="U9" s="63">
        <f t="shared" si="12"/>
        <v>0.47368421052631576</v>
      </c>
      <c r="V9" s="64">
        <v>76</v>
      </c>
      <c r="W9" s="56">
        <v>0.97435897435897434</v>
      </c>
    </row>
    <row r="10" spans="1:25" ht="25.5" customHeight="1" x14ac:dyDescent="0.15">
      <c r="A10" s="16" t="s">
        <v>20</v>
      </c>
      <c r="B10" s="14" t="str">
        <f>[2]歩行者男年度別!B10</f>
        <v xml:space="preserve">  伝 馬 町 （豊川信用金庫　三ノ輪支店）</v>
      </c>
      <c r="C10" s="15" t="s">
        <v>21</v>
      </c>
      <c r="D10" s="89">
        <v>21</v>
      </c>
      <c r="E10" s="51">
        <f t="shared" si="6"/>
        <v>1.05</v>
      </c>
      <c r="F10" s="89">
        <v>20</v>
      </c>
      <c r="G10" s="53">
        <f t="shared" si="7"/>
        <v>1.3333333333333333</v>
      </c>
      <c r="H10" s="95">
        <v>15</v>
      </c>
      <c r="I10" s="53">
        <f t="shared" si="8"/>
        <v>0.6</v>
      </c>
      <c r="J10" s="95">
        <v>25</v>
      </c>
      <c r="K10" s="53">
        <f t="shared" si="9"/>
        <v>1.1904761904761905</v>
      </c>
      <c r="L10" s="41">
        <v>21</v>
      </c>
      <c r="M10" s="42">
        <f t="shared" si="9"/>
        <v>0.55263157894736847</v>
      </c>
      <c r="N10" s="75">
        <v>38</v>
      </c>
      <c r="O10" s="73">
        <f t="shared" si="5"/>
        <v>0.4175824175824176</v>
      </c>
      <c r="P10" s="75">
        <v>91</v>
      </c>
      <c r="Q10" s="73">
        <f t="shared" si="10"/>
        <v>2.6</v>
      </c>
      <c r="R10" s="75">
        <v>35</v>
      </c>
      <c r="S10" s="73">
        <f t="shared" si="11"/>
        <v>1.75</v>
      </c>
      <c r="T10" s="60">
        <v>20</v>
      </c>
      <c r="U10" s="63">
        <f t="shared" si="12"/>
        <v>0.76923076923076927</v>
      </c>
      <c r="V10" s="64">
        <v>26</v>
      </c>
      <c r="W10" s="56">
        <v>1.368421052631579</v>
      </c>
    </row>
    <row r="11" spans="1:25" ht="25.5" customHeight="1" x14ac:dyDescent="0.15">
      <c r="A11" s="13" t="s">
        <v>22</v>
      </c>
      <c r="B11" s="14" t="str">
        <f>[1]歩行者男年度別!B11</f>
        <v xml:space="preserve">  向 山 町（児童公園前）</v>
      </c>
      <c r="C11" s="15" t="s">
        <v>23</v>
      </c>
      <c r="D11" s="89">
        <v>384</v>
      </c>
      <c r="E11" s="51">
        <f t="shared" si="6"/>
        <v>1.3665480427046264</v>
      </c>
      <c r="F11" s="89">
        <v>281</v>
      </c>
      <c r="G11" s="53">
        <f t="shared" si="7"/>
        <v>1.5786516853932584</v>
      </c>
      <c r="H11" s="95">
        <v>178</v>
      </c>
      <c r="I11" s="53">
        <f t="shared" si="8"/>
        <v>0.59136212624584716</v>
      </c>
      <c r="J11" s="95">
        <v>301</v>
      </c>
      <c r="K11" s="53">
        <f t="shared" si="9"/>
        <v>2.3700787401574801</v>
      </c>
      <c r="L11" s="41">
        <v>127</v>
      </c>
      <c r="M11" s="42">
        <f t="shared" si="9"/>
        <v>3.4324324324324325</v>
      </c>
      <c r="N11" s="75">
        <v>37</v>
      </c>
      <c r="O11" s="73">
        <f t="shared" si="5"/>
        <v>0.50684931506849318</v>
      </c>
      <c r="P11" s="75">
        <v>73</v>
      </c>
      <c r="Q11" s="73">
        <f t="shared" si="10"/>
        <v>0.8902439024390244</v>
      </c>
      <c r="R11" s="75">
        <v>82</v>
      </c>
      <c r="S11" s="73">
        <f t="shared" si="11"/>
        <v>0.22222222222222221</v>
      </c>
      <c r="T11" s="60">
        <v>369</v>
      </c>
      <c r="U11" s="63">
        <f t="shared" si="12"/>
        <v>0.78012684989429171</v>
      </c>
      <c r="V11" s="64">
        <v>473</v>
      </c>
      <c r="W11" s="56">
        <v>2.3300492610837438</v>
      </c>
    </row>
    <row r="12" spans="1:25" ht="25.5" customHeight="1" x14ac:dyDescent="0.15">
      <c r="A12" s="13" t="s">
        <v>24</v>
      </c>
      <c r="B12" s="14" t="str">
        <f>[1]歩行者男年度別!B12</f>
        <v xml:space="preserve">  愛 大 前（南部交番前）</v>
      </c>
      <c r="C12" s="15" t="s">
        <v>25</v>
      </c>
      <c r="D12" s="89">
        <v>248</v>
      </c>
      <c r="E12" s="51">
        <f t="shared" si="6"/>
        <v>0.89530685920577613</v>
      </c>
      <c r="F12" s="89">
        <v>277</v>
      </c>
      <c r="G12" s="53">
        <f t="shared" si="7"/>
        <v>1.173728813559322</v>
      </c>
      <c r="H12" s="95">
        <v>236</v>
      </c>
      <c r="I12" s="53">
        <f t="shared" si="8"/>
        <v>0.9711934156378601</v>
      </c>
      <c r="J12" s="95">
        <v>243</v>
      </c>
      <c r="K12" s="53">
        <f t="shared" si="9"/>
        <v>0.76898734177215189</v>
      </c>
      <c r="L12" s="41">
        <v>316</v>
      </c>
      <c r="M12" s="42">
        <f t="shared" si="9"/>
        <v>1.0031746031746032</v>
      </c>
      <c r="N12" s="75">
        <v>315</v>
      </c>
      <c r="O12" s="73">
        <f t="shared" si="5"/>
        <v>1.1130742049469964</v>
      </c>
      <c r="P12" s="75">
        <v>283</v>
      </c>
      <c r="Q12" s="73">
        <f t="shared" si="10"/>
        <v>0.8498498498498499</v>
      </c>
      <c r="R12" s="75">
        <v>333</v>
      </c>
      <c r="S12" s="73">
        <f t="shared" si="11"/>
        <v>1.3214285714285714</v>
      </c>
      <c r="T12" s="60">
        <v>252</v>
      </c>
      <c r="U12" s="63">
        <f t="shared" si="12"/>
        <v>0.43674176776429807</v>
      </c>
      <c r="V12" s="64">
        <v>577</v>
      </c>
      <c r="W12" s="56">
        <v>2.1291512915129149</v>
      </c>
    </row>
    <row r="13" spans="1:25" ht="25.5" customHeight="1" x14ac:dyDescent="0.15">
      <c r="A13" s="13" t="s">
        <v>26</v>
      </c>
      <c r="B13" s="14" t="str">
        <f>[1]歩行者男年度別!B13</f>
        <v xml:space="preserve">  藤 沢 町（とんかつの武蔵前）</v>
      </c>
      <c r="C13" s="15" t="s">
        <v>27</v>
      </c>
      <c r="D13" s="89">
        <v>208</v>
      </c>
      <c r="E13" s="51">
        <f t="shared" si="6"/>
        <v>1.0833333333333333</v>
      </c>
      <c r="F13" s="89">
        <v>192</v>
      </c>
      <c r="G13" s="53">
        <f t="shared" si="7"/>
        <v>1.2885906040268456</v>
      </c>
      <c r="H13" s="95">
        <v>149</v>
      </c>
      <c r="I13" s="53">
        <f t="shared" si="8"/>
        <v>1.4190476190476191</v>
      </c>
      <c r="J13" s="95">
        <v>105</v>
      </c>
      <c r="K13" s="53">
        <f t="shared" si="9"/>
        <v>0.43933054393305437</v>
      </c>
      <c r="L13" s="41">
        <v>239</v>
      </c>
      <c r="M13" s="42">
        <f t="shared" si="9"/>
        <v>1.8968253968253967</v>
      </c>
      <c r="N13" s="75">
        <v>126</v>
      </c>
      <c r="O13" s="73">
        <f t="shared" si="5"/>
        <v>0.12650602409638553</v>
      </c>
      <c r="P13" s="75">
        <v>996</v>
      </c>
      <c r="Q13" s="73">
        <f t="shared" si="10"/>
        <v>8.0975609756097562</v>
      </c>
      <c r="R13" s="75">
        <v>123</v>
      </c>
      <c r="S13" s="73">
        <f t="shared" si="11"/>
        <v>0.53017241379310343</v>
      </c>
      <c r="T13" s="60">
        <v>232</v>
      </c>
      <c r="U13" s="63">
        <f t="shared" si="12"/>
        <v>1.3975903614457832</v>
      </c>
      <c r="V13" s="64">
        <v>166</v>
      </c>
      <c r="W13" s="56">
        <v>1.3495934959349594</v>
      </c>
    </row>
    <row r="14" spans="1:25" ht="25.5" customHeight="1" x14ac:dyDescent="0.15">
      <c r="A14" s="13" t="s">
        <v>28</v>
      </c>
      <c r="B14" s="14" t="str">
        <f>[1]歩行者男年度別!B14</f>
        <v xml:space="preserve">  蒲郡街道（ヤマト運輸前）</v>
      </c>
      <c r="C14" s="15" t="s">
        <v>29</v>
      </c>
      <c r="D14" s="89">
        <v>57</v>
      </c>
      <c r="E14" s="51">
        <f t="shared" si="6"/>
        <v>1</v>
      </c>
      <c r="F14" s="89">
        <v>57</v>
      </c>
      <c r="G14" s="53">
        <f t="shared" si="7"/>
        <v>0.75</v>
      </c>
      <c r="H14" s="95">
        <v>76</v>
      </c>
      <c r="I14" s="53">
        <f t="shared" si="8"/>
        <v>1.5510204081632653</v>
      </c>
      <c r="J14" s="95">
        <v>49</v>
      </c>
      <c r="K14" s="53">
        <f t="shared" si="9"/>
        <v>1.1666666666666667</v>
      </c>
      <c r="L14" s="41">
        <v>42</v>
      </c>
      <c r="M14" s="42">
        <f t="shared" si="9"/>
        <v>0.67741935483870963</v>
      </c>
      <c r="N14" s="75">
        <v>62</v>
      </c>
      <c r="O14" s="73">
        <f t="shared" si="5"/>
        <v>1.3777777777777778</v>
      </c>
      <c r="P14" s="75">
        <v>45</v>
      </c>
      <c r="Q14" s="73">
        <f t="shared" si="10"/>
        <v>0.83333333333333337</v>
      </c>
      <c r="R14" s="75">
        <v>54</v>
      </c>
      <c r="S14" s="73">
        <f t="shared" si="11"/>
        <v>0.93103448275862066</v>
      </c>
      <c r="T14" s="60">
        <v>58</v>
      </c>
      <c r="U14" s="63">
        <f t="shared" si="12"/>
        <v>1.3488372093023255</v>
      </c>
      <c r="V14" s="64">
        <v>43</v>
      </c>
      <c r="W14" s="56">
        <v>1.1025641025641026</v>
      </c>
    </row>
    <row r="15" spans="1:25" ht="25.5" customHeight="1" x14ac:dyDescent="0.15">
      <c r="A15" s="13" t="s">
        <v>30</v>
      </c>
      <c r="B15" s="14" t="str">
        <f>[1]歩行者男年度別!B15</f>
        <v xml:space="preserve">  大橋通り（清須屋商会前）</v>
      </c>
      <c r="C15" s="15" t="s">
        <v>31</v>
      </c>
      <c r="D15" s="89">
        <v>60</v>
      </c>
      <c r="E15" s="51">
        <f t="shared" si="6"/>
        <v>1.5384615384615385</v>
      </c>
      <c r="F15" s="89">
        <v>39</v>
      </c>
      <c r="G15" s="53">
        <f t="shared" si="7"/>
        <v>0.72222222222222221</v>
      </c>
      <c r="H15" s="95">
        <v>54</v>
      </c>
      <c r="I15" s="53">
        <f t="shared" si="8"/>
        <v>0.88524590163934425</v>
      </c>
      <c r="J15" s="95">
        <v>61</v>
      </c>
      <c r="K15" s="53">
        <f t="shared" si="9"/>
        <v>0.88405797101449279</v>
      </c>
      <c r="L15" s="41">
        <v>69</v>
      </c>
      <c r="M15" s="42">
        <f t="shared" si="9"/>
        <v>1.1129032258064515</v>
      </c>
      <c r="N15" s="75">
        <v>62</v>
      </c>
      <c r="O15" s="73">
        <f t="shared" si="5"/>
        <v>0.87323943661971826</v>
      </c>
      <c r="P15" s="75">
        <v>71</v>
      </c>
      <c r="Q15" s="73">
        <f t="shared" si="10"/>
        <v>1.109375</v>
      </c>
      <c r="R15" s="75">
        <v>64</v>
      </c>
      <c r="S15" s="73">
        <f t="shared" si="11"/>
        <v>0.75294117647058822</v>
      </c>
      <c r="T15" s="60">
        <v>85</v>
      </c>
      <c r="U15" s="63">
        <f t="shared" si="12"/>
        <v>0.91397849462365588</v>
      </c>
      <c r="V15" s="64">
        <v>93</v>
      </c>
      <c r="W15" s="56">
        <v>0.93939393939393945</v>
      </c>
    </row>
    <row r="16" spans="1:25" ht="25.5" customHeight="1" x14ac:dyDescent="0.15">
      <c r="A16" s="13" t="s">
        <v>32</v>
      </c>
      <c r="B16" s="14" t="str">
        <f>[1]歩行者男年度別!B16</f>
        <v xml:space="preserve">  広小路通２丁目（近畿日本ツーリスト前）</v>
      </c>
      <c r="C16" s="15" t="s">
        <v>33</v>
      </c>
      <c r="D16" s="89">
        <v>917</v>
      </c>
      <c r="E16" s="51">
        <f t="shared" si="6"/>
        <v>1.0432309442548351</v>
      </c>
      <c r="F16" s="89">
        <v>879</v>
      </c>
      <c r="G16" s="53">
        <f t="shared" si="7"/>
        <v>0.96065573770491808</v>
      </c>
      <c r="H16" s="95">
        <v>915</v>
      </c>
      <c r="I16" s="53">
        <f t="shared" si="8"/>
        <v>0.94329896907216493</v>
      </c>
      <c r="J16" s="95">
        <v>970</v>
      </c>
      <c r="K16" s="53">
        <f t="shared" si="9"/>
        <v>0.74730354391371345</v>
      </c>
      <c r="L16" s="41">
        <v>1298</v>
      </c>
      <c r="M16" s="42">
        <f t="shared" si="9"/>
        <v>1.1000000000000001</v>
      </c>
      <c r="N16" s="75">
        <v>1180</v>
      </c>
      <c r="O16" s="73">
        <f t="shared" si="5"/>
        <v>1.217750257997936</v>
      </c>
      <c r="P16" s="75">
        <v>969</v>
      </c>
      <c r="Q16" s="73">
        <f t="shared" si="10"/>
        <v>0.69017094017094016</v>
      </c>
      <c r="R16" s="75">
        <v>1404</v>
      </c>
      <c r="S16" s="73">
        <f t="shared" si="11"/>
        <v>0.74285714285714288</v>
      </c>
      <c r="T16" s="60">
        <v>1890</v>
      </c>
      <c r="U16" s="63">
        <f t="shared" si="12"/>
        <v>1.1503347534996957</v>
      </c>
      <c r="V16" s="64">
        <v>1643</v>
      </c>
      <c r="W16" s="56">
        <v>1.2428139183055975</v>
      </c>
    </row>
    <row r="17" spans="1:23" ht="25.5" customHeight="1" x14ac:dyDescent="0.15">
      <c r="A17" s="10" t="s">
        <v>34</v>
      </c>
      <c r="B17" s="11" t="str">
        <f>[1]歩行者男年度別!B17</f>
        <v xml:space="preserve">  駅前大通北（野村證券前、豊橋信用金庫お客様相談室前）</v>
      </c>
      <c r="C17" s="12" t="s">
        <v>35</v>
      </c>
      <c r="D17" s="90">
        <v>1637</v>
      </c>
      <c r="E17" s="51">
        <f t="shared" si="6"/>
        <v>1.0080049261083743</v>
      </c>
      <c r="F17" s="90">
        <v>1624</v>
      </c>
      <c r="G17" s="54">
        <f t="shared" si="7"/>
        <v>1.1317073170731706</v>
      </c>
      <c r="H17" s="96">
        <v>1435</v>
      </c>
      <c r="I17" s="54">
        <f t="shared" si="8"/>
        <v>0.88471023427866835</v>
      </c>
      <c r="J17" s="96">
        <v>1622</v>
      </c>
      <c r="K17" s="54">
        <f t="shared" si="9"/>
        <v>0.67498959633791089</v>
      </c>
      <c r="L17" s="43">
        <v>2403</v>
      </c>
      <c r="M17" s="44">
        <f t="shared" si="9"/>
        <v>1.1819970486965077</v>
      </c>
      <c r="N17" s="76">
        <v>2033</v>
      </c>
      <c r="O17" s="73">
        <f t="shared" si="5"/>
        <v>1.0134596211365903</v>
      </c>
      <c r="P17" s="76">
        <v>2006</v>
      </c>
      <c r="Q17" s="73">
        <f t="shared" si="10"/>
        <v>0.93129062209842151</v>
      </c>
      <c r="R17" s="76">
        <v>2154</v>
      </c>
      <c r="S17" s="73">
        <f t="shared" si="11"/>
        <v>1.0150801131008482</v>
      </c>
      <c r="T17" s="65">
        <v>2122</v>
      </c>
      <c r="U17" s="63">
        <f t="shared" si="12"/>
        <v>0.84710578842315365</v>
      </c>
      <c r="V17" s="66">
        <v>2505</v>
      </c>
      <c r="W17" s="56">
        <v>1.0511959714645405</v>
      </c>
    </row>
    <row r="18" spans="1:23" ht="25.5" customHeight="1" x14ac:dyDescent="0.15">
      <c r="A18" s="13" t="s">
        <v>36</v>
      </c>
      <c r="B18" s="17" t="str">
        <f>[1]歩行者男年度別!B18</f>
        <v>　新川小学校（新川小学校前）</v>
      </c>
      <c r="C18" s="15" t="s">
        <v>37</v>
      </c>
      <c r="D18" s="89">
        <v>107</v>
      </c>
      <c r="E18" s="51">
        <f t="shared" si="6"/>
        <v>0.57219251336898391</v>
      </c>
      <c r="F18" s="89">
        <v>187</v>
      </c>
      <c r="G18" s="53">
        <f t="shared" si="7"/>
        <v>0.8348214285714286</v>
      </c>
      <c r="H18" s="95">
        <v>224</v>
      </c>
      <c r="I18" s="53">
        <f t="shared" si="8"/>
        <v>1.9310344827586208</v>
      </c>
      <c r="J18" s="95">
        <v>116</v>
      </c>
      <c r="K18" s="53">
        <f t="shared" si="9"/>
        <v>1.3975903614457832</v>
      </c>
      <c r="L18" s="41">
        <v>83</v>
      </c>
      <c r="M18" s="42">
        <f t="shared" si="9"/>
        <v>0.85567010309278346</v>
      </c>
      <c r="N18" s="75">
        <v>97</v>
      </c>
      <c r="O18" s="73">
        <f t="shared" si="5"/>
        <v>0.5449438202247191</v>
      </c>
      <c r="P18" s="75">
        <v>178</v>
      </c>
      <c r="Q18" s="73">
        <f t="shared" si="10"/>
        <v>1.4126984126984128</v>
      </c>
      <c r="R18" s="75">
        <v>126</v>
      </c>
      <c r="S18" s="73">
        <f t="shared" si="11"/>
        <v>0.76829268292682928</v>
      </c>
      <c r="T18" s="65">
        <v>164</v>
      </c>
      <c r="U18" s="63">
        <f t="shared" si="12"/>
        <v>1.1468531468531469</v>
      </c>
      <c r="V18" s="64">
        <v>143</v>
      </c>
      <c r="W18" s="56">
        <v>1.0751879699248121</v>
      </c>
    </row>
    <row r="19" spans="1:23" ht="25.5" customHeight="1" x14ac:dyDescent="0.15">
      <c r="A19" s="13" t="s">
        <v>38</v>
      </c>
      <c r="B19" s="14" t="str">
        <f>[1]歩行者男年度別!B19</f>
        <v xml:space="preserve">  高 洲 町（東海交通前）</v>
      </c>
      <c r="C19" s="15" t="s">
        <v>39</v>
      </c>
      <c r="D19" s="89">
        <v>18</v>
      </c>
      <c r="E19" s="51">
        <f t="shared" si="6"/>
        <v>0.75</v>
      </c>
      <c r="F19" s="89">
        <v>24</v>
      </c>
      <c r="G19" s="53">
        <f t="shared" si="7"/>
        <v>1.0909090909090908</v>
      </c>
      <c r="H19" s="95">
        <v>22</v>
      </c>
      <c r="I19" s="53">
        <f t="shared" si="8"/>
        <v>2.2000000000000002</v>
      </c>
      <c r="J19" s="95">
        <v>10</v>
      </c>
      <c r="K19" s="53">
        <f t="shared" si="9"/>
        <v>0.18181818181818182</v>
      </c>
      <c r="L19" s="41">
        <v>55</v>
      </c>
      <c r="M19" s="42">
        <f t="shared" si="9"/>
        <v>3.9285714285714284</v>
      </c>
      <c r="N19" s="75">
        <v>14</v>
      </c>
      <c r="O19" s="73">
        <f t="shared" si="5"/>
        <v>0.3888888888888889</v>
      </c>
      <c r="P19" s="75">
        <v>36</v>
      </c>
      <c r="Q19" s="73">
        <f t="shared" si="10"/>
        <v>1.2413793103448276</v>
      </c>
      <c r="R19" s="75">
        <v>29</v>
      </c>
      <c r="S19" s="73">
        <f t="shared" si="11"/>
        <v>1.6111111111111112</v>
      </c>
      <c r="T19" s="65">
        <v>18</v>
      </c>
      <c r="U19" s="63">
        <f t="shared" si="12"/>
        <v>2.25</v>
      </c>
      <c r="V19" s="64">
        <v>8</v>
      </c>
      <c r="W19" s="56">
        <v>0.88888888888888884</v>
      </c>
    </row>
    <row r="20" spans="1:23" ht="25.5" customHeight="1" x14ac:dyDescent="0.15">
      <c r="A20" s="18" t="s">
        <v>40</v>
      </c>
      <c r="B20" s="14" t="str">
        <f>[1]歩行者男年度別!B20</f>
        <v xml:space="preserve">  ときわ通り（精文館横）</v>
      </c>
      <c r="C20" s="15" t="s">
        <v>41</v>
      </c>
      <c r="D20" s="89">
        <v>775</v>
      </c>
      <c r="E20" s="51">
        <f t="shared" si="6"/>
        <v>0.95797280593325096</v>
      </c>
      <c r="F20" s="89">
        <v>809</v>
      </c>
      <c r="G20" s="53">
        <f t="shared" si="7"/>
        <v>1.0533854166666667</v>
      </c>
      <c r="H20" s="95">
        <v>768</v>
      </c>
      <c r="I20" s="53">
        <f t="shared" si="8"/>
        <v>0.7812817904374364</v>
      </c>
      <c r="J20" s="95">
        <v>983</v>
      </c>
      <c r="K20" s="53">
        <f t="shared" si="9"/>
        <v>0.93619047619047624</v>
      </c>
      <c r="L20" s="41">
        <v>1050</v>
      </c>
      <c r="M20" s="42">
        <f t="shared" si="9"/>
        <v>1.1146496815286624</v>
      </c>
      <c r="N20" s="77">
        <v>942</v>
      </c>
      <c r="O20" s="73">
        <f t="shared" si="5"/>
        <v>0.9005736137667304</v>
      </c>
      <c r="P20" s="77">
        <v>1046</v>
      </c>
      <c r="Q20" s="73">
        <f t="shared" si="10"/>
        <v>0.94660633484162893</v>
      </c>
      <c r="R20" s="77">
        <v>1105</v>
      </c>
      <c r="S20" s="73">
        <f t="shared" si="11"/>
        <v>1.0564053537284894</v>
      </c>
      <c r="T20" s="65">
        <v>1046</v>
      </c>
      <c r="U20" s="63">
        <f t="shared" si="12"/>
        <v>0.79847328244274807</v>
      </c>
      <c r="V20" s="67">
        <v>1310</v>
      </c>
      <c r="W20" s="56">
        <v>1.2381852551984878</v>
      </c>
    </row>
    <row r="21" spans="1:23" ht="25.5" customHeight="1" x14ac:dyDescent="0.15">
      <c r="A21" s="19" t="s">
        <v>42</v>
      </c>
      <c r="B21" s="11" t="str">
        <f>[1]歩行者男年度別!B21</f>
        <v>　広小路通１丁目（精文館前）</v>
      </c>
      <c r="C21" s="12" t="s">
        <v>43</v>
      </c>
      <c r="D21" s="88">
        <v>2097</v>
      </c>
      <c r="E21" s="51">
        <f t="shared" si="6"/>
        <v>1.0490245122561281</v>
      </c>
      <c r="F21" s="88">
        <v>1999</v>
      </c>
      <c r="G21" s="52">
        <f t="shared" si="7"/>
        <v>1.0689839572192514</v>
      </c>
      <c r="H21" s="94">
        <v>1870</v>
      </c>
      <c r="I21" s="52">
        <f t="shared" si="8"/>
        <v>0.98680738786279687</v>
      </c>
      <c r="J21" s="94">
        <v>1895</v>
      </c>
      <c r="K21" s="52">
        <f t="shared" si="9"/>
        <v>0.74459724950884087</v>
      </c>
      <c r="L21" s="39">
        <v>2545</v>
      </c>
      <c r="M21" s="40">
        <f t="shared" si="9"/>
        <v>1.1181898066783831</v>
      </c>
      <c r="N21" s="72">
        <v>2276</v>
      </c>
      <c r="O21" s="73">
        <f t="shared" si="5"/>
        <v>0.80881307746979392</v>
      </c>
      <c r="P21" s="72">
        <v>2814</v>
      </c>
      <c r="Q21" s="73">
        <f t="shared" si="10"/>
        <v>0.89532293986636968</v>
      </c>
      <c r="R21" s="72">
        <v>3143</v>
      </c>
      <c r="S21" s="73">
        <f t="shared" si="11"/>
        <v>1.0194615634122608</v>
      </c>
      <c r="T21" s="65">
        <v>3083</v>
      </c>
      <c r="U21" s="63">
        <f t="shared" si="12"/>
        <v>0.92194976076555024</v>
      </c>
      <c r="V21" s="59">
        <v>3344</v>
      </c>
      <c r="W21" s="56">
        <v>1.1900355871886121</v>
      </c>
    </row>
    <row r="22" spans="1:23" ht="25.5" customHeight="1" x14ac:dyDescent="0.15">
      <c r="A22" s="10">
        <v>17</v>
      </c>
      <c r="B22" s="11" t="str">
        <f>[1]歩行者男年度別!B22</f>
        <v xml:space="preserve">  大橋通り（豊橋商工会議所前）</v>
      </c>
      <c r="C22" s="12" t="s">
        <v>44</v>
      </c>
      <c r="D22" s="90">
        <v>331</v>
      </c>
      <c r="E22" s="51">
        <f t="shared" si="6"/>
        <v>0.96501457725947526</v>
      </c>
      <c r="F22" s="90">
        <v>343</v>
      </c>
      <c r="G22" s="54">
        <f t="shared" si="7"/>
        <v>1.2894736842105263</v>
      </c>
      <c r="H22" s="96">
        <v>266</v>
      </c>
      <c r="I22" s="54">
        <f t="shared" si="8"/>
        <v>1.1981981981981982</v>
      </c>
      <c r="J22" s="96">
        <v>222</v>
      </c>
      <c r="K22" s="54">
        <f t="shared" si="9"/>
        <v>0.73026315789473684</v>
      </c>
      <c r="L22" s="43">
        <v>304</v>
      </c>
      <c r="M22" s="44">
        <f t="shared" si="9"/>
        <v>1.9487179487179487</v>
      </c>
      <c r="N22" s="76">
        <v>156</v>
      </c>
      <c r="O22" s="73">
        <f t="shared" si="5"/>
        <v>0.61904761904761907</v>
      </c>
      <c r="P22" s="76">
        <v>252</v>
      </c>
      <c r="Q22" s="73">
        <f t="shared" si="10"/>
        <v>0.90974729241877261</v>
      </c>
      <c r="R22" s="76">
        <v>277</v>
      </c>
      <c r="S22" s="73">
        <f t="shared" si="11"/>
        <v>1.0335820895522387</v>
      </c>
      <c r="T22" s="65">
        <v>268</v>
      </c>
      <c r="U22" s="63">
        <f t="shared" si="12"/>
        <v>0.92413793103448272</v>
      </c>
      <c r="V22" s="66">
        <v>290</v>
      </c>
      <c r="W22" s="56">
        <v>1.3744075829383886</v>
      </c>
    </row>
    <row r="23" spans="1:23" ht="25.5" customHeight="1" x14ac:dyDescent="0.15">
      <c r="A23" s="13" t="s">
        <v>45</v>
      </c>
      <c r="B23" s="14" t="str">
        <f>[1]歩行者男年度別!B23</f>
        <v xml:space="preserve">  札木通り（梅鉢屋前）</v>
      </c>
      <c r="C23" s="15" t="s">
        <v>46</v>
      </c>
      <c r="D23" s="89">
        <v>226</v>
      </c>
      <c r="E23" s="51">
        <f t="shared" si="6"/>
        <v>1.5374149659863945</v>
      </c>
      <c r="F23" s="89">
        <v>147</v>
      </c>
      <c r="G23" s="53">
        <f t="shared" si="7"/>
        <v>1.0352112676056338</v>
      </c>
      <c r="H23" s="95">
        <v>142</v>
      </c>
      <c r="I23" s="53">
        <f t="shared" si="8"/>
        <v>1.1639344262295082</v>
      </c>
      <c r="J23" s="95">
        <v>122</v>
      </c>
      <c r="K23" s="53">
        <f t="shared" si="9"/>
        <v>0.57276995305164324</v>
      </c>
      <c r="L23" s="41">
        <v>213</v>
      </c>
      <c r="M23" s="42">
        <f t="shared" si="9"/>
        <v>1.290909090909091</v>
      </c>
      <c r="N23" s="75">
        <v>165</v>
      </c>
      <c r="O23" s="73">
        <f t="shared" si="5"/>
        <v>0.66265060240963858</v>
      </c>
      <c r="P23" s="75">
        <v>249</v>
      </c>
      <c r="Q23" s="73">
        <f t="shared" si="10"/>
        <v>0.81372549019607843</v>
      </c>
      <c r="R23" s="75">
        <v>306</v>
      </c>
      <c r="S23" s="73">
        <f t="shared" si="11"/>
        <v>1.0099009900990099</v>
      </c>
      <c r="T23" s="65">
        <v>303</v>
      </c>
      <c r="U23" s="63">
        <f t="shared" si="12"/>
        <v>1.9177215189873418</v>
      </c>
      <c r="V23" s="64">
        <v>158</v>
      </c>
      <c r="W23" s="56">
        <v>1.1126760563380282</v>
      </c>
    </row>
    <row r="24" spans="1:23" ht="25.5" customHeight="1" x14ac:dyDescent="0.15">
      <c r="A24" s="13" t="s">
        <v>47</v>
      </c>
      <c r="B24" s="14" t="str">
        <f>[1]歩行者男年度別!B24</f>
        <v xml:space="preserve">  往完町（豊川信用金庫　西支店前）</v>
      </c>
      <c r="C24" s="15" t="s">
        <v>48</v>
      </c>
      <c r="D24" s="89">
        <v>51</v>
      </c>
      <c r="E24" s="51">
        <f t="shared" si="6"/>
        <v>1.2142857142857142</v>
      </c>
      <c r="F24" s="89">
        <v>42</v>
      </c>
      <c r="G24" s="53">
        <f t="shared" si="7"/>
        <v>0.77777777777777779</v>
      </c>
      <c r="H24" s="95">
        <v>54</v>
      </c>
      <c r="I24" s="53">
        <f t="shared" si="8"/>
        <v>1.4594594594594594</v>
      </c>
      <c r="J24" s="95">
        <v>37</v>
      </c>
      <c r="K24" s="53">
        <f t="shared" si="9"/>
        <v>0.30578512396694213</v>
      </c>
      <c r="L24" s="41">
        <v>121</v>
      </c>
      <c r="M24" s="42">
        <f t="shared" si="9"/>
        <v>2.8139534883720931</v>
      </c>
      <c r="N24" s="75">
        <v>43</v>
      </c>
      <c r="O24" s="73">
        <f t="shared" si="5"/>
        <v>1.9545454545454546</v>
      </c>
      <c r="P24" s="75">
        <v>22</v>
      </c>
      <c r="Q24" s="73">
        <f t="shared" si="10"/>
        <v>0.37931034482758619</v>
      </c>
      <c r="R24" s="75">
        <v>58</v>
      </c>
      <c r="S24" s="73">
        <f t="shared" si="11"/>
        <v>0.60416666666666663</v>
      </c>
      <c r="T24" s="65">
        <v>96</v>
      </c>
      <c r="U24" s="63">
        <f t="shared" si="12"/>
        <v>2.0425531914893615</v>
      </c>
      <c r="V24" s="64">
        <v>47</v>
      </c>
      <c r="W24" s="56">
        <v>0.8392857142857143</v>
      </c>
    </row>
    <row r="25" spans="1:23" ht="25.5" customHeight="1" x14ac:dyDescent="0.15">
      <c r="A25" s="13" t="s">
        <v>49</v>
      </c>
      <c r="B25" s="14" t="s">
        <v>80</v>
      </c>
      <c r="C25" s="15" t="s">
        <v>50</v>
      </c>
      <c r="D25" s="89">
        <v>231</v>
      </c>
      <c r="E25" s="51">
        <f t="shared" si="6"/>
        <v>0.90588235294117647</v>
      </c>
      <c r="F25" s="89">
        <v>255</v>
      </c>
      <c r="G25" s="53">
        <f t="shared" si="7"/>
        <v>1.0669456066945606</v>
      </c>
      <c r="H25" s="95">
        <v>239</v>
      </c>
      <c r="I25" s="53">
        <f t="shared" si="8"/>
        <v>0.74454828660436134</v>
      </c>
      <c r="J25" s="95">
        <v>321</v>
      </c>
      <c r="K25" s="53">
        <f t="shared" si="9"/>
        <v>0.91977077363896853</v>
      </c>
      <c r="L25" s="41">
        <v>349</v>
      </c>
      <c r="M25" s="42">
        <f t="shared" si="9"/>
        <v>1.0738461538461539</v>
      </c>
      <c r="N25" s="75">
        <v>325</v>
      </c>
      <c r="O25" s="78" t="s">
        <v>51</v>
      </c>
      <c r="P25" s="79" t="s">
        <v>51</v>
      </c>
      <c r="Q25" s="78" t="s">
        <v>51</v>
      </c>
      <c r="R25" s="75">
        <v>603</v>
      </c>
      <c r="S25" s="73">
        <f t="shared" si="11"/>
        <v>1.039655172413793</v>
      </c>
      <c r="T25" s="65">
        <v>580</v>
      </c>
      <c r="U25" s="63">
        <f t="shared" si="12"/>
        <v>0.71693448702101359</v>
      </c>
      <c r="V25" s="64">
        <v>809</v>
      </c>
      <c r="W25" s="56">
        <v>1.4844036697247707</v>
      </c>
    </row>
    <row r="26" spans="1:23" ht="25.5" customHeight="1" x14ac:dyDescent="0.15">
      <c r="A26" s="13" t="s">
        <v>52</v>
      </c>
      <c r="B26" s="14" t="str">
        <f>[1]歩行者男年度別!B26</f>
        <v xml:space="preserve">  魚　 町（神明公園前）</v>
      </c>
      <c r="C26" s="15" t="s">
        <v>53</v>
      </c>
      <c r="D26" s="89">
        <v>91</v>
      </c>
      <c r="E26" s="51">
        <f t="shared" si="6"/>
        <v>0.54166666666666663</v>
      </c>
      <c r="F26" s="89">
        <v>168</v>
      </c>
      <c r="G26" s="53">
        <f t="shared" si="7"/>
        <v>0.96551724137931039</v>
      </c>
      <c r="H26" s="95">
        <v>174</v>
      </c>
      <c r="I26" s="53">
        <f t="shared" si="8"/>
        <v>1.1599999999999999</v>
      </c>
      <c r="J26" s="95">
        <v>150</v>
      </c>
      <c r="K26" s="53">
        <f t="shared" si="9"/>
        <v>0.75376884422110557</v>
      </c>
      <c r="L26" s="41">
        <v>199</v>
      </c>
      <c r="M26" s="42">
        <f t="shared" si="9"/>
        <v>1.3630136986301369</v>
      </c>
      <c r="N26" s="75">
        <v>146</v>
      </c>
      <c r="O26" s="73">
        <f>N26/P26</f>
        <v>1.8481012658227849</v>
      </c>
      <c r="P26" s="75">
        <v>79</v>
      </c>
      <c r="Q26" s="73">
        <f t="shared" si="10"/>
        <v>0.26245847176079734</v>
      </c>
      <c r="R26" s="75">
        <v>301</v>
      </c>
      <c r="S26" s="73">
        <f t="shared" si="11"/>
        <v>1.2594142259414225</v>
      </c>
      <c r="T26" s="65">
        <v>239</v>
      </c>
      <c r="U26" s="63">
        <f t="shared" si="12"/>
        <v>1.5126582278481013</v>
      </c>
      <c r="V26" s="64">
        <v>158</v>
      </c>
      <c r="W26" s="56">
        <v>1.2741935483870968</v>
      </c>
    </row>
    <row r="27" spans="1:23" ht="25.5" customHeight="1" x14ac:dyDescent="0.15">
      <c r="A27" s="10" t="s">
        <v>54</v>
      </c>
      <c r="B27" s="11" t="str">
        <f>[1]歩行者男年度別!B27</f>
        <v xml:space="preserve">  八   町 （タキカワ整形外科クリニック前、豊橋信用金庫　東支店前）</v>
      </c>
      <c r="C27" s="12" t="s">
        <v>55</v>
      </c>
      <c r="D27" s="90">
        <v>86</v>
      </c>
      <c r="E27" s="51">
        <f t="shared" si="6"/>
        <v>0.85148514851485146</v>
      </c>
      <c r="F27" s="90">
        <v>101</v>
      </c>
      <c r="G27" s="54">
        <f t="shared" si="7"/>
        <v>1.1098901098901099</v>
      </c>
      <c r="H27" s="96">
        <v>91</v>
      </c>
      <c r="I27" s="54">
        <f t="shared" si="8"/>
        <v>1.338235294117647</v>
      </c>
      <c r="J27" s="96">
        <v>68</v>
      </c>
      <c r="K27" s="54">
        <f t="shared" si="9"/>
        <v>0.5074626865671642</v>
      </c>
      <c r="L27" s="43">
        <v>134</v>
      </c>
      <c r="M27" s="44">
        <f t="shared" si="9"/>
        <v>1.3535353535353536</v>
      </c>
      <c r="N27" s="76">
        <v>99</v>
      </c>
      <c r="O27" s="73">
        <f>N27/P27</f>
        <v>1.6229508196721312</v>
      </c>
      <c r="P27" s="76">
        <v>61</v>
      </c>
      <c r="Q27" s="73">
        <f t="shared" si="10"/>
        <v>0.35057471264367818</v>
      </c>
      <c r="R27" s="76">
        <v>174</v>
      </c>
      <c r="S27" s="73">
        <f t="shared" si="11"/>
        <v>1.3082706766917294</v>
      </c>
      <c r="T27" s="65">
        <v>133</v>
      </c>
      <c r="U27" s="63">
        <f t="shared" si="12"/>
        <v>0.7471910112359551</v>
      </c>
      <c r="V27" s="66">
        <v>178</v>
      </c>
      <c r="W27" s="56">
        <v>2.8253968253968256</v>
      </c>
    </row>
    <row r="28" spans="1:23" ht="25.5" customHeight="1" x14ac:dyDescent="0.15">
      <c r="A28" s="13" t="s">
        <v>56</v>
      </c>
      <c r="B28" s="14" t="str">
        <f>[1]歩行者男年度別!B28</f>
        <v xml:space="preserve">  岩 田 町（岩田運動公園前）</v>
      </c>
      <c r="C28" s="15" t="s">
        <v>78</v>
      </c>
      <c r="D28" s="89">
        <v>285</v>
      </c>
      <c r="E28" s="51">
        <f t="shared" si="6"/>
        <v>2.0652173913043477</v>
      </c>
      <c r="F28" s="89">
        <v>138</v>
      </c>
      <c r="G28" s="53">
        <f t="shared" si="7"/>
        <v>0.50735294117647056</v>
      </c>
      <c r="H28" s="95">
        <v>272</v>
      </c>
      <c r="I28" s="53">
        <f t="shared" si="8"/>
        <v>1.2197309417040358</v>
      </c>
      <c r="J28" s="95">
        <v>223</v>
      </c>
      <c r="K28" s="53">
        <f t="shared" si="9"/>
        <v>0.77700348432055744</v>
      </c>
      <c r="L28" s="41">
        <v>287</v>
      </c>
      <c r="M28" s="42">
        <f t="shared" si="9"/>
        <v>1.6214689265536724</v>
      </c>
      <c r="N28" s="75">
        <v>177</v>
      </c>
      <c r="O28" s="73">
        <f>N28/P28</f>
        <v>0.80090497737556565</v>
      </c>
      <c r="P28" s="75">
        <v>221</v>
      </c>
      <c r="Q28" s="73">
        <f t="shared" si="10"/>
        <v>0.53640776699029125</v>
      </c>
      <c r="R28" s="75">
        <v>412</v>
      </c>
      <c r="S28" s="73">
        <f t="shared" si="11"/>
        <v>2.6753246753246751</v>
      </c>
      <c r="T28" s="65">
        <v>154</v>
      </c>
      <c r="U28" s="63">
        <f t="shared" si="12"/>
        <v>0.36754176610978523</v>
      </c>
      <c r="V28" s="64">
        <v>419</v>
      </c>
      <c r="W28" s="56">
        <v>1.3516129032258064</v>
      </c>
    </row>
    <row r="29" spans="1:23" ht="25.5" customHeight="1" x14ac:dyDescent="0.15">
      <c r="A29" s="13" t="s">
        <v>57</v>
      </c>
      <c r="B29" s="14" t="str">
        <f>[1]歩行者男年度別!B29</f>
        <v xml:space="preserve">  豊橋商業高校前</v>
      </c>
      <c r="C29" s="15" t="s">
        <v>58</v>
      </c>
      <c r="D29" s="89">
        <v>299</v>
      </c>
      <c r="E29" s="51">
        <f t="shared" si="6"/>
        <v>1.16796875</v>
      </c>
      <c r="F29" s="89">
        <v>256</v>
      </c>
      <c r="G29" s="53">
        <f t="shared" si="7"/>
        <v>0.57787810383747173</v>
      </c>
      <c r="H29" s="95">
        <v>443</v>
      </c>
      <c r="I29" s="53">
        <f t="shared" si="8"/>
        <v>0.80108499095840868</v>
      </c>
      <c r="J29" s="95">
        <v>553</v>
      </c>
      <c r="K29" s="53">
        <f t="shared" si="9"/>
        <v>2.0711610486891385</v>
      </c>
      <c r="L29" s="41">
        <v>267</v>
      </c>
      <c r="M29" s="42">
        <f t="shared" si="9"/>
        <v>0.94346289752650181</v>
      </c>
      <c r="N29" s="75">
        <v>283</v>
      </c>
      <c r="O29" s="73">
        <f>N29/P29</f>
        <v>1.2863636363636364</v>
      </c>
      <c r="P29" s="75">
        <v>220</v>
      </c>
      <c r="Q29" s="73">
        <f t="shared" si="10"/>
        <v>0.67692307692307696</v>
      </c>
      <c r="R29" s="75">
        <v>325</v>
      </c>
      <c r="S29" s="73">
        <f t="shared" si="11"/>
        <v>1.1130136986301369</v>
      </c>
      <c r="T29" s="65">
        <v>292</v>
      </c>
      <c r="U29" s="63">
        <f t="shared" si="12"/>
        <v>1.0103806228373702</v>
      </c>
      <c r="V29" s="64">
        <v>289</v>
      </c>
      <c r="W29" s="56">
        <v>1.1201550387596899</v>
      </c>
    </row>
    <row r="30" spans="1:23" ht="25.5" customHeight="1" x14ac:dyDescent="0.15">
      <c r="A30" s="13" t="s">
        <v>59</v>
      </c>
      <c r="B30" s="14" t="str">
        <f>[1]歩行者男年度別!B30</f>
        <v xml:space="preserve">  小 畷 町（お福餅前）</v>
      </c>
      <c r="C30" s="15" t="s">
        <v>60</v>
      </c>
      <c r="D30" s="89">
        <v>61</v>
      </c>
      <c r="E30" s="51">
        <f t="shared" si="6"/>
        <v>0.63541666666666663</v>
      </c>
      <c r="F30" s="89">
        <v>96</v>
      </c>
      <c r="G30" s="53">
        <f t="shared" si="7"/>
        <v>0.95049504950495045</v>
      </c>
      <c r="H30" s="95">
        <v>101</v>
      </c>
      <c r="I30" s="53">
        <f t="shared" si="8"/>
        <v>1.074468085106383</v>
      </c>
      <c r="J30" s="95">
        <v>94</v>
      </c>
      <c r="K30" s="53">
        <f t="shared" si="9"/>
        <v>1.0561797752808988</v>
      </c>
      <c r="L30" s="41">
        <v>89</v>
      </c>
      <c r="M30" s="42">
        <f t="shared" si="9"/>
        <v>1.2898550724637681</v>
      </c>
      <c r="N30" s="75">
        <v>69</v>
      </c>
      <c r="O30" s="73">
        <f>N30/P30</f>
        <v>0.51111111111111107</v>
      </c>
      <c r="P30" s="75">
        <v>135</v>
      </c>
      <c r="Q30" s="73">
        <f t="shared" si="10"/>
        <v>1.1842105263157894</v>
      </c>
      <c r="R30" s="75">
        <v>114</v>
      </c>
      <c r="S30" s="73">
        <f t="shared" si="11"/>
        <v>1.1875</v>
      </c>
      <c r="T30" s="65">
        <v>96</v>
      </c>
      <c r="U30" s="63">
        <f t="shared" si="12"/>
        <v>0.94117647058823528</v>
      </c>
      <c r="V30" s="64">
        <v>102</v>
      </c>
      <c r="W30" s="56">
        <v>1.7</v>
      </c>
    </row>
    <row r="31" spans="1:23" ht="25.5" customHeight="1" x14ac:dyDescent="0.15">
      <c r="A31" s="13" t="s">
        <v>61</v>
      </c>
      <c r="B31" s="14" t="str">
        <f>[1]歩行者男年度別!B31</f>
        <v xml:space="preserve">  大 山 塚（花田跨線橋）</v>
      </c>
      <c r="C31" s="15" t="s">
        <v>62</v>
      </c>
      <c r="D31" s="89">
        <v>102</v>
      </c>
      <c r="E31" s="51">
        <f t="shared" si="6"/>
        <v>2.125</v>
      </c>
      <c r="F31" s="89">
        <v>48</v>
      </c>
      <c r="G31" s="53">
        <f t="shared" si="7"/>
        <v>1.1707317073170731</v>
      </c>
      <c r="H31" s="95">
        <v>41</v>
      </c>
      <c r="I31" s="53">
        <f t="shared" si="8"/>
        <v>1.0789473684210527</v>
      </c>
      <c r="J31" s="95">
        <v>38</v>
      </c>
      <c r="K31" s="53">
        <f t="shared" si="9"/>
        <v>0.95</v>
      </c>
      <c r="L31" s="41">
        <v>40</v>
      </c>
      <c r="M31" s="42">
        <f t="shared" si="9"/>
        <v>1.0526315789473684</v>
      </c>
      <c r="N31" s="75">
        <v>38</v>
      </c>
      <c r="O31" s="73">
        <f t="shared" ref="O31:O36" si="13">N31/P31</f>
        <v>1.3103448275862069</v>
      </c>
      <c r="P31" s="75">
        <v>29</v>
      </c>
      <c r="Q31" s="73">
        <f t="shared" ref="Q31:Q36" si="14">P31/R31</f>
        <v>0.67441860465116277</v>
      </c>
      <c r="R31" s="75">
        <v>43</v>
      </c>
      <c r="S31" s="73">
        <f t="shared" si="11"/>
        <v>0.62318840579710144</v>
      </c>
      <c r="T31" s="65">
        <v>69</v>
      </c>
      <c r="U31" s="63">
        <f t="shared" si="12"/>
        <v>0.83132530120481929</v>
      </c>
      <c r="V31" s="64">
        <v>83</v>
      </c>
      <c r="W31" s="56">
        <v>2.1842105263157894</v>
      </c>
    </row>
    <row r="32" spans="1:23" ht="25.5" customHeight="1" x14ac:dyDescent="0.15">
      <c r="A32" s="13" t="s">
        <v>63</v>
      </c>
      <c r="B32" s="14" t="str">
        <f>[1]歩行者男年度別!B32</f>
        <v xml:space="preserve">  城 海 津（跨線橋）</v>
      </c>
      <c r="C32" s="15" t="s">
        <v>64</v>
      </c>
      <c r="D32" s="89">
        <v>39</v>
      </c>
      <c r="E32" s="51">
        <f t="shared" si="6"/>
        <v>1.0833333333333333</v>
      </c>
      <c r="F32" s="89">
        <v>36</v>
      </c>
      <c r="G32" s="53">
        <f t="shared" si="7"/>
        <v>0.8571428571428571</v>
      </c>
      <c r="H32" s="95">
        <v>42</v>
      </c>
      <c r="I32" s="53">
        <f t="shared" si="8"/>
        <v>0.80769230769230771</v>
      </c>
      <c r="J32" s="95">
        <v>52</v>
      </c>
      <c r="K32" s="53">
        <f t="shared" si="9"/>
        <v>1.0833333333333333</v>
      </c>
      <c r="L32" s="41">
        <v>48</v>
      </c>
      <c r="M32" s="42">
        <f t="shared" si="9"/>
        <v>0.64864864864864868</v>
      </c>
      <c r="N32" s="75">
        <v>74</v>
      </c>
      <c r="O32" s="73">
        <f t="shared" si="13"/>
        <v>1.5416666666666667</v>
      </c>
      <c r="P32" s="75">
        <v>48</v>
      </c>
      <c r="Q32" s="73">
        <f t="shared" si="14"/>
        <v>0.72727272727272729</v>
      </c>
      <c r="R32" s="75">
        <v>66</v>
      </c>
      <c r="S32" s="73">
        <f t="shared" si="11"/>
        <v>0.7857142857142857</v>
      </c>
      <c r="T32" s="65">
        <v>84</v>
      </c>
      <c r="U32" s="63">
        <f t="shared" si="12"/>
        <v>1.1666666666666667</v>
      </c>
      <c r="V32" s="64">
        <v>72</v>
      </c>
      <c r="W32" s="56">
        <v>0.98630136986301364</v>
      </c>
    </row>
    <row r="33" spans="1:23" ht="25.5" customHeight="1" x14ac:dyDescent="0.15">
      <c r="A33" s="13" t="s">
        <v>65</v>
      </c>
      <c r="B33" s="14" t="str">
        <f>[1]歩行者男年度別!B33</f>
        <v xml:space="preserve">  下 地 町（ヤマサちくわ前）</v>
      </c>
      <c r="C33" s="15" t="s">
        <v>66</v>
      </c>
      <c r="D33" s="89">
        <v>15</v>
      </c>
      <c r="E33" s="51">
        <f t="shared" si="6"/>
        <v>3.75</v>
      </c>
      <c r="F33" s="89">
        <v>4</v>
      </c>
      <c r="G33" s="53">
        <f t="shared" si="7"/>
        <v>0.8</v>
      </c>
      <c r="H33" s="95">
        <v>5</v>
      </c>
      <c r="I33" s="53">
        <f t="shared" si="8"/>
        <v>1.6666666666666667</v>
      </c>
      <c r="J33" s="95">
        <v>3</v>
      </c>
      <c r="K33" s="53">
        <f t="shared" si="9"/>
        <v>0.42857142857142855</v>
      </c>
      <c r="L33" s="41">
        <v>7</v>
      </c>
      <c r="M33" s="42">
        <f t="shared" si="9"/>
        <v>1.75</v>
      </c>
      <c r="N33" s="75">
        <v>4</v>
      </c>
      <c r="O33" s="73">
        <f t="shared" si="13"/>
        <v>4</v>
      </c>
      <c r="P33" s="75">
        <v>1</v>
      </c>
      <c r="Q33" s="73">
        <f t="shared" si="14"/>
        <v>0.1</v>
      </c>
      <c r="R33" s="75">
        <v>10</v>
      </c>
      <c r="S33" s="73">
        <f t="shared" si="11"/>
        <v>2</v>
      </c>
      <c r="T33" s="65">
        <v>5</v>
      </c>
      <c r="U33" s="63">
        <f t="shared" si="12"/>
        <v>1.25</v>
      </c>
      <c r="V33" s="64">
        <v>4</v>
      </c>
      <c r="W33" s="56">
        <v>1</v>
      </c>
    </row>
    <row r="34" spans="1:23" ht="25.5" customHeight="1" x14ac:dyDescent="0.15">
      <c r="A34" s="20" t="s">
        <v>67</v>
      </c>
      <c r="B34" s="21" t="str">
        <f>[1]歩行者男年度別!B34</f>
        <v xml:space="preserve">  白 河 町（サーラ前）</v>
      </c>
      <c r="C34" s="22" t="s">
        <v>68</v>
      </c>
      <c r="D34" s="88">
        <v>337</v>
      </c>
      <c r="E34" s="51">
        <f t="shared" si="6"/>
        <v>1.2344322344322345</v>
      </c>
      <c r="F34" s="88">
        <v>273</v>
      </c>
      <c r="G34" s="52">
        <f t="shared" si="7"/>
        <v>0.7338709677419355</v>
      </c>
      <c r="H34" s="94">
        <v>372</v>
      </c>
      <c r="I34" s="52">
        <f t="shared" si="8"/>
        <v>0.83221476510067116</v>
      </c>
      <c r="J34" s="94">
        <v>447</v>
      </c>
      <c r="K34" s="52">
        <f t="shared" si="9"/>
        <v>0.60323886639676116</v>
      </c>
      <c r="L34" s="39">
        <v>741</v>
      </c>
      <c r="M34" s="40">
        <f t="shared" si="9"/>
        <v>1.5060975609756098</v>
      </c>
      <c r="N34" s="76">
        <v>492</v>
      </c>
      <c r="O34" s="73">
        <f t="shared" si="13"/>
        <v>1.7697841726618706</v>
      </c>
      <c r="P34" s="76">
        <v>278</v>
      </c>
      <c r="Q34" s="73">
        <f t="shared" si="14"/>
        <v>0.49378330373001778</v>
      </c>
      <c r="R34" s="76">
        <v>563</v>
      </c>
      <c r="S34" s="73">
        <f t="shared" si="11"/>
        <v>1.3185011709601873</v>
      </c>
      <c r="T34" s="65">
        <v>427</v>
      </c>
      <c r="U34" s="63">
        <f t="shared" si="12"/>
        <v>0.64307228915662651</v>
      </c>
      <c r="V34" s="66">
        <v>664</v>
      </c>
      <c r="W34" s="56">
        <v>1.1178451178451179</v>
      </c>
    </row>
    <row r="35" spans="1:23" ht="25.5" customHeight="1" x14ac:dyDescent="0.15">
      <c r="A35" s="10" t="s">
        <v>69</v>
      </c>
      <c r="B35" s="11" t="str">
        <f>[1]歩行者男年度別!B35</f>
        <v xml:space="preserve">  豊橋環状線（豊橋信用金庫　西支店前）</v>
      </c>
      <c r="C35" s="12" t="s">
        <v>70</v>
      </c>
      <c r="D35" s="90">
        <v>164</v>
      </c>
      <c r="E35" s="51">
        <f t="shared" si="6"/>
        <v>1.6237623762376239</v>
      </c>
      <c r="F35" s="90">
        <v>101</v>
      </c>
      <c r="G35" s="54">
        <f t="shared" si="7"/>
        <v>0.75373134328358204</v>
      </c>
      <c r="H35" s="96">
        <v>134</v>
      </c>
      <c r="I35" s="54">
        <f t="shared" si="8"/>
        <v>1.0806451612903225</v>
      </c>
      <c r="J35" s="96">
        <v>124</v>
      </c>
      <c r="K35" s="54">
        <f t="shared" si="9"/>
        <v>1.0163934426229508</v>
      </c>
      <c r="L35" s="43">
        <v>122</v>
      </c>
      <c r="M35" s="44">
        <f t="shared" si="9"/>
        <v>1.3555555555555556</v>
      </c>
      <c r="N35" s="76">
        <v>90</v>
      </c>
      <c r="O35" s="73">
        <f t="shared" si="13"/>
        <v>0.65217391304347827</v>
      </c>
      <c r="P35" s="76">
        <v>138</v>
      </c>
      <c r="Q35" s="73">
        <f t="shared" si="14"/>
        <v>1.1694915254237288</v>
      </c>
      <c r="R35" s="76">
        <v>118</v>
      </c>
      <c r="S35" s="73">
        <f t="shared" si="11"/>
        <v>1.4750000000000001</v>
      </c>
      <c r="T35" s="65">
        <v>80</v>
      </c>
      <c r="U35" s="63">
        <f t="shared" si="12"/>
        <v>0.74766355140186913</v>
      </c>
      <c r="V35" s="66">
        <v>107</v>
      </c>
      <c r="W35" s="56">
        <v>1.1505376344086022</v>
      </c>
    </row>
    <row r="36" spans="1:23" ht="25.5" customHeight="1" thickBot="1" x14ac:dyDescent="0.2">
      <c r="A36" s="23">
        <v>37</v>
      </c>
      <c r="B36" s="24" t="str">
        <f>[1]歩行者男年度別!B36</f>
        <v>　広小路通３丁目（はんこやカワイ前）</v>
      </c>
      <c r="C36" s="25" t="s">
        <v>43</v>
      </c>
      <c r="D36" s="91">
        <v>402</v>
      </c>
      <c r="E36" s="52">
        <f t="shared" si="6"/>
        <v>1.2145015105740182</v>
      </c>
      <c r="F36" s="91">
        <v>331</v>
      </c>
      <c r="G36" s="55">
        <f t="shared" si="7"/>
        <v>0.78436018957345977</v>
      </c>
      <c r="H36" s="97">
        <v>422</v>
      </c>
      <c r="I36" s="55">
        <f t="shared" si="8"/>
        <v>1.1344086021505377</v>
      </c>
      <c r="J36" s="97">
        <v>372</v>
      </c>
      <c r="K36" s="55">
        <f t="shared" si="9"/>
        <v>1.9076923076923078</v>
      </c>
      <c r="L36" s="45">
        <v>195</v>
      </c>
      <c r="M36" s="46">
        <f t="shared" si="9"/>
        <v>0.44622425629290619</v>
      </c>
      <c r="N36" s="80">
        <v>437</v>
      </c>
      <c r="O36" s="81">
        <f t="shared" si="13"/>
        <v>1.4813559322033898</v>
      </c>
      <c r="P36" s="80">
        <v>295</v>
      </c>
      <c r="Q36" s="81">
        <f t="shared" si="14"/>
        <v>0.63440860215053763</v>
      </c>
      <c r="R36" s="80">
        <v>465</v>
      </c>
      <c r="S36" s="81">
        <f t="shared" si="11"/>
        <v>1.0152838427947599</v>
      </c>
      <c r="T36" s="69">
        <v>458</v>
      </c>
      <c r="U36" s="70">
        <f t="shared" si="12"/>
        <v>0.94628099173553715</v>
      </c>
      <c r="V36" s="71">
        <v>484</v>
      </c>
      <c r="W36" s="68">
        <v>0.96993987975951901</v>
      </c>
    </row>
    <row r="37" spans="1:23" ht="25.5" customHeight="1" thickTop="1" thickBot="1" x14ac:dyDescent="0.2">
      <c r="A37" s="100"/>
      <c r="B37" s="101"/>
      <c r="C37" s="26" t="s">
        <v>71</v>
      </c>
      <c r="D37" s="92">
        <f>SUM(D5:D36)</f>
        <v>9583</v>
      </c>
      <c r="E37" s="110"/>
      <c r="F37" s="86">
        <f>SUM(F5:F36)</f>
        <v>8947</v>
      </c>
      <c r="G37" s="85"/>
      <c r="H37" s="47">
        <f>SUM(H5:H36)</f>
        <v>9083</v>
      </c>
      <c r="I37" s="36"/>
      <c r="J37" s="47">
        <f>SUM(J5:J36)</f>
        <v>9502</v>
      </c>
      <c r="K37" s="36"/>
      <c r="L37" s="47">
        <f>SUM(L5:L36)</f>
        <v>11663</v>
      </c>
      <c r="M37" s="36"/>
      <c r="N37" s="27">
        <f>SUM(N5:N36)</f>
        <v>10096</v>
      </c>
      <c r="O37" s="28"/>
      <c r="P37" s="27">
        <f>SUM(P5:P36)</f>
        <v>10936</v>
      </c>
      <c r="Q37" s="28"/>
      <c r="R37" s="27">
        <f>SUM(R5:R36)</f>
        <v>12886</v>
      </c>
      <c r="S37" s="28"/>
      <c r="T37" s="29">
        <f>SUM(T5:T36)</f>
        <v>12993</v>
      </c>
      <c r="U37" s="28"/>
      <c r="V37" s="29">
        <f>SUM(V5:V36)</f>
        <v>14555</v>
      </c>
      <c r="W37" s="28"/>
    </row>
  </sheetData>
  <mergeCells count="13">
    <mergeCell ref="T3:U3"/>
    <mergeCell ref="V3:W3"/>
    <mergeCell ref="N3:O3"/>
    <mergeCell ref="A37:B37"/>
    <mergeCell ref="B3:B4"/>
    <mergeCell ref="C3:C4"/>
    <mergeCell ref="P3:Q3"/>
    <mergeCell ref="R3:S3"/>
    <mergeCell ref="L3:M3"/>
    <mergeCell ref="J3:K3"/>
    <mergeCell ref="H3:I3"/>
    <mergeCell ref="F3:G3"/>
    <mergeCell ref="D3:E3"/>
  </mergeCells>
  <phoneticPr fontId="3"/>
  <pageMargins left="0.70866141732283472" right="0.70866141732283472" top="0.6692913385826772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2016-12-27T02:31:54Z</cp:lastPrinted>
  <dcterms:created xsi:type="dcterms:W3CDTF">2011-01-21T06:05:17Z</dcterms:created>
  <dcterms:modified xsi:type="dcterms:W3CDTF">2017-01-18T02:24:02Z</dcterms:modified>
</cp:coreProperties>
</file>